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urarov\Downloads\"/>
    </mc:Choice>
  </mc:AlternateContent>
  <bookViews>
    <workbookView xWindow="0" yWindow="0" windowWidth="24000" windowHeight="9735" activeTab="2"/>
  </bookViews>
  <sheets>
    <sheet name="16.03.2021г" sheetId="1" r:id="rId1"/>
    <sheet name="11.06.2021г" sheetId="2" r:id="rId2"/>
    <sheet name="22.04.2022г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C17" i="3" l="1"/>
  <c r="E17" i="3"/>
  <c r="D17" i="3"/>
  <c r="C12" i="2" l="1"/>
  <c r="C11" i="2"/>
  <c r="C10" i="2"/>
  <c r="C9" i="2"/>
  <c r="C8" i="2"/>
  <c r="C7" i="2"/>
  <c r="F13" i="2"/>
  <c r="B13" i="2"/>
  <c r="G12" i="2"/>
  <c r="G11" i="2"/>
  <c r="G10" i="2"/>
  <c r="G9" i="2"/>
  <c r="G8" i="2"/>
  <c r="G7" i="2"/>
  <c r="G13" i="2" s="1"/>
  <c r="C13" i="2" l="1"/>
  <c r="K13" i="1"/>
  <c r="J13" i="1"/>
  <c r="G13" i="1"/>
  <c r="F13" i="1"/>
  <c r="C13" i="1"/>
  <c r="B13" i="1"/>
  <c r="K12" i="1"/>
  <c r="G12" i="1"/>
  <c r="C12" i="1"/>
  <c r="K11" i="1"/>
  <c r="G11" i="1"/>
  <c r="C11" i="1"/>
  <c r="K10" i="1"/>
  <c r="G10" i="1"/>
  <c r="C10" i="1"/>
  <c r="K9" i="1"/>
  <c r="G9" i="1"/>
  <c r="C9" i="1"/>
  <c r="K8" i="1"/>
  <c r="G8" i="1"/>
  <c r="K7" i="1"/>
  <c r="G7" i="1"/>
  <c r="C7" i="1"/>
  <c r="C8" i="1"/>
</calcChain>
</file>

<file path=xl/sharedStrings.xml><?xml version="1.0" encoding="utf-8"?>
<sst xmlns="http://schemas.openxmlformats.org/spreadsheetml/2006/main" count="75" uniqueCount="46">
  <si>
    <t>Наименование региона</t>
  </si>
  <si>
    <t>Выделенный объем</t>
  </si>
  <si>
    <t>Сахар белый-сахар-песок. Цена закупа 205 тенге/кг</t>
  </si>
  <si>
    <t>Крупа гречневая  Цена закупа 325 тенге/кг.</t>
  </si>
  <si>
    <t>Масло подсолнечное. Цена закупа 580 тенге/кг.</t>
  </si>
  <si>
    <t>г. Балхаш</t>
  </si>
  <si>
    <t>Сумма реализации, в тн.( 296 тг/кг)</t>
  </si>
  <si>
    <t>Сумма реализации, в тн. (222 тг/кг)</t>
  </si>
  <si>
    <t>Сумма реализации, в тн. (510 тг/кг)</t>
  </si>
  <si>
    <t>г. Шахтинск</t>
  </si>
  <si>
    <t>г. Темиртау</t>
  </si>
  <si>
    <t xml:space="preserve">г. Сатпаев </t>
  </si>
  <si>
    <t>г. Жезказган</t>
  </si>
  <si>
    <t>Абайский р/н</t>
  </si>
  <si>
    <t>ИТОГО:</t>
  </si>
  <si>
    <t>Сумма реализации, в тн. (227 тг/кг)</t>
  </si>
  <si>
    <t>Сумма реализации, в тн. (583 тг/кг)</t>
  </si>
  <si>
    <t>Реализация продукции на 16.03.2021год через регионы Карагандинской области</t>
  </si>
  <si>
    <t>Реализация продукции на 11.06.2021 год через регионы Карагандинской области</t>
  </si>
  <si>
    <t>349 тенге/кг.</t>
  </si>
  <si>
    <t>260 тенге/кг.</t>
  </si>
  <si>
    <t>601 тенге/кг.</t>
  </si>
  <si>
    <t>Цена статистики за март 2021г</t>
  </si>
  <si>
    <t>Цена статистики за апрель 2021г</t>
  </si>
  <si>
    <t>Цена статистики на июнь 2021г</t>
  </si>
  <si>
    <t>Цена статистики на июль 2021г</t>
  </si>
  <si>
    <t xml:space="preserve">Цена статистики на 11.06.2021г. г. Караганды </t>
  </si>
  <si>
    <t>,</t>
  </si>
  <si>
    <t>265 тенге/кг</t>
  </si>
  <si>
    <t>682 тенге/кг</t>
  </si>
  <si>
    <t>Сахар белый-сахар-песок. Цена закупа 290 тенге/кг</t>
  </si>
  <si>
    <t>г. Сарань</t>
  </si>
  <si>
    <t>Запрашиваемый объем, в кг.</t>
  </si>
  <si>
    <t>Крупа гречневая Цена закупа 325 тенге/кг</t>
  </si>
  <si>
    <t>Жанаркинский район</t>
  </si>
  <si>
    <t>Реализация продукции на 22.04.2022 год через регионы Карагандинской области</t>
  </si>
  <si>
    <t xml:space="preserve">Цена статистики на 21.04.2022г. г. Караганды </t>
  </si>
  <si>
    <t>Актогайский район</t>
  </si>
  <si>
    <t>Шетский район</t>
  </si>
  <si>
    <t>Численность населения на 1 марта 2022г (человек)</t>
  </si>
  <si>
    <t>Выделенный объем. Цена СПК 339 тенге/кг</t>
  </si>
  <si>
    <t>Выделенный объем. Цена СПК 349 тенге/кг</t>
  </si>
  <si>
    <t>396 тенге/кг</t>
  </si>
  <si>
    <t>408 тенге/кг</t>
  </si>
  <si>
    <r>
      <t>Отпускная цена СПК на крупу гречневую</t>
    </r>
    <r>
      <rPr>
        <b/>
        <i/>
        <sz val="12"/>
        <color theme="1"/>
        <rFont val="Arial"/>
        <family val="2"/>
        <charset val="204"/>
      </rPr>
      <t xml:space="preserve">- 349 тенге/кг, </t>
    </r>
    <r>
      <rPr>
        <i/>
        <sz val="12"/>
        <color theme="1"/>
        <rFont val="Arial"/>
        <family val="2"/>
        <charset val="204"/>
      </rPr>
      <t>на сахар белый-сахар-песок</t>
    </r>
    <r>
      <rPr>
        <b/>
        <i/>
        <sz val="12"/>
        <color theme="1"/>
        <rFont val="Arial"/>
        <family val="2"/>
        <charset val="204"/>
      </rPr>
      <t xml:space="preserve"> -339 тенге/кг</t>
    </r>
  </si>
  <si>
    <r>
      <t>Цена для конечного потребителя: на крупу гречневую -</t>
    </r>
    <r>
      <rPr>
        <b/>
        <i/>
        <sz val="12"/>
        <color theme="1"/>
        <rFont val="Arial"/>
        <family val="2"/>
        <charset val="204"/>
      </rPr>
      <t>367 тенге/кг,</t>
    </r>
    <r>
      <rPr>
        <i/>
        <sz val="12"/>
        <color theme="1"/>
        <rFont val="Arial"/>
        <family val="2"/>
        <charset val="204"/>
      </rPr>
      <t xml:space="preserve"> на сахар белый-сахар-песок</t>
    </r>
    <r>
      <rPr>
        <b/>
        <i/>
        <sz val="12"/>
        <color theme="1"/>
        <rFont val="Arial"/>
        <family val="2"/>
        <charset val="204"/>
      </rPr>
      <t xml:space="preserve"> -356 тенге/кг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</si>
</sst>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4" xfId="0" applyFont="1" applyBorder="1"/>
    <xf numFmtId="0" fontId="1" fillId="0" borderId="1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4" xfId="0" applyFont="1" applyBorder="1"/>
    <xf numFmtId="0" fontId="3" fillId="0" borderId="0" xfId="0" applyFont="1"/>
    <xf numFmtId="0" fontId="4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" fillId="0" borderId="11" xfId="0" applyFont="1" applyBorder="1" applyAlignment="1">
      <alignment horizontal="center" vertical="center" wrapText="1"/>
    </xf>
    <xf numFmtId="3" fontId="5" fillId="0" borderId="31" xfId="0" applyNumberFormat="1" applyFont="1" applyBorder="1"/>
    <xf numFmtId="3" fontId="5" fillId="0" borderId="32" xfId="0" applyNumberFormat="1" applyFont="1" applyBorder="1"/>
    <xf numFmtId="0" fontId="6" fillId="0" borderId="0" xfId="0" applyFont="1" applyAlignment="1">
      <alignment vertical="center"/>
    </xf>
    <xf numFmtId="3" fontId="5" fillId="0" borderId="35" xfId="0" applyNumberFormat="1" applyFont="1" applyBorder="1"/>
    <xf numFmtId="0" fontId="2" fillId="0" borderId="36" xfId="0" applyFont="1" applyBorder="1"/>
    <xf numFmtId="0" fontId="1" fillId="0" borderId="35" xfId="0" applyFont="1" applyBorder="1"/>
    <xf numFmtId="0" fontId="8" fillId="0" borderId="32" xfId="0" applyFont="1" applyBorder="1"/>
    <xf numFmtId="3" fontId="9" fillId="0" borderId="32" xfId="0" applyNumberFormat="1" applyFont="1" applyBorder="1"/>
    <xf numFmtId="0" fontId="9" fillId="0" borderId="34" xfId="0" applyFont="1" applyBorder="1"/>
    <xf numFmtId="3" fontId="5" fillId="0" borderId="3" xfId="0" applyNumberFormat="1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vertical="center" wrapText="1"/>
    </xf>
    <xf numFmtId="0" fontId="9" fillId="0" borderId="2" xfId="0" applyFont="1" applyBorder="1"/>
    <xf numFmtId="0" fontId="1" fillId="0" borderId="38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opLeftCell="A4" workbookViewId="0">
      <selection activeCell="A6" sqref="A6"/>
    </sheetView>
  </sheetViews>
  <sheetFormatPr defaultRowHeight="15" x14ac:dyDescent="0.25"/>
  <cols>
    <col min="1" max="1" width="25.7109375" customWidth="1"/>
    <col min="2" max="2" width="13" customWidth="1"/>
    <col min="3" max="3" width="11" customWidth="1"/>
    <col min="4" max="4" width="12.140625" customWidth="1"/>
    <col min="6" max="6" width="13" customWidth="1"/>
    <col min="7" max="7" width="13.5703125" customWidth="1"/>
    <col min="8" max="8" width="12.42578125" customWidth="1"/>
  </cols>
  <sheetData>
    <row r="2" spans="1:13" ht="18" x14ac:dyDescent="0.25">
      <c r="A2" s="17"/>
      <c r="B2" s="18" t="s">
        <v>17</v>
      </c>
      <c r="C2" s="18"/>
      <c r="D2" s="18"/>
      <c r="E2" s="18"/>
      <c r="F2" s="18"/>
      <c r="G2" s="18"/>
      <c r="H2" s="18"/>
      <c r="I2" s="17"/>
      <c r="J2" s="17"/>
    </row>
    <row r="3" spans="1:13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3" ht="31.5" customHeight="1" x14ac:dyDescent="0.25">
      <c r="A4" s="58" t="s">
        <v>0</v>
      </c>
      <c r="B4" s="55" t="s">
        <v>3</v>
      </c>
      <c r="C4" s="56"/>
      <c r="D4" s="56"/>
      <c r="E4" s="57"/>
      <c r="F4" s="60" t="s">
        <v>2</v>
      </c>
      <c r="G4" s="61"/>
      <c r="H4" s="61"/>
      <c r="I4" s="62"/>
      <c r="J4" s="60" t="s">
        <v>4</v>
      </c>
      <c r="K4" s="61"/>
      <c r="L4" s="61"/>
      <c r="M4" s="63"/>
    </row>
    <row r="5" spans="1:13" ht="75.75" thickBot="1" x14ac:dyDescent="0.3">
      <c r="A5" s="59"/>
      <c r="B5" s="5" t="s">
        <v>1</v>
      </c>
      <c r="C5" s="1" t="s">
        <v>6</v>
      </c>
      <c r="D5" s="2" t="s">
        <v>22</v>
      </c>
      <c r="E5" s="2" t="s">
        <v>23</v>
      </c>
      <c r="F5" s="5" t="s">
        <v>1</v>
      </c>
      <c r="G5" s="1" t="s">
        <v>7</v>
      </c>
      <c r="H5" s="2" t="s">
        <v>22</v>
      </c>
      <c r="I5" s="2" t="s">
        <v>23</v>
      </c>
      <c r="J5" s="5" t="s">
        <v>1</v>
      </c>
      <c r="K5" s="1" t="s">
        <v>8</v>
      </c>
      <c r="L5" s="2" t="s">
        <v>22</v>
      </c>
      <c r="M5" s="2" t="s">
        <v>23</v>
      </c>
    </row>
    <row r="6" spans="1:13" ht="15.75" thickBot="1" x14ac:dyDescent="0.3">
      <c r="A6" s="25" t="s">
        <v>27</v>
      </c>
      <c r="B6" s="64" t="s">
        <v>19</v>
      </c>
      <c r="C6" s="65"/>
      <c r="D6" s="65"/>
      <c r="E6" s="66"/>
      <c r="F6" s="64" t="s">
        <v>20</v>
      </c>
      <c r="G6" s="65"/>
      <c r="H6" s="65"/>
      <c r="I6" s="66"/>
      <c r="J6" s="64" t="s">
        <v>21</v>
      </c>
      <c r="K6" s="65"/>
      <c r="L6" s="65"/>
      <c r="M6" s="66"/>
    </row>
    <row r="7" spans="1:13" x14ac:dyDescent="0.25">
      <c r="A7" s="3" t="s">
        <v>5</v>
      </c>
      <c r="B7" s="11">
        <v>1000</v>
      </c>
      <c r="C7" s="11">
        <f>1000*296</f>
        <v>296000</v>
      </c>
      <c r="D7" s="3">
        <v>448</v>
      </c>
      <c r="E7" s="3">
        <v>476</v>
      </c>
      <c r="F7" s="11">
        <v>2000</v>
      </c>
      <c r="G7" s="11">
        <f>2000*222</f>
        <v>444000</v>
      </c>
      <c r="H7" s="3">
        <v>321</v>
      </c>
      <c r="I7" s="3">
        <v>319</v>
      </c>
      <c r="J7" s="12">
        <v>300</v>
      </c>
      <c r="K7" s="11">
        <f>300*510</f>
        <v>153000</v>
      </c>
      <c r="L7" s="3">
        <v>683</v>
      </c>
      <c r="M7" s="3">
        <v>733</v>
      </c>
    </row>
    <row r="8" spans="1:13" x14ac:dyDescent="0.25">
      <c r="A8" s="4" t="s">
        <v>9</v>
      </c>
      <c r="B8" s="13">
        <v>500</v>
      </c>
      <c r="C8" s="13">
        <f>500*296</f>
        <v>148000</v>
      </c>
      <c r="D8" s="4">
        <v>372</v>
      </c>
      <c r="E8" s="4">
        <v>372</v>
      </c>
      <c r="F8" s="13">
        <v>1500</v>
      </c>
      <c r="G8" s="13">
        <f>1500*222</f>
        <v>333000</v>
      </c>
      <c r="H8" s="4">
        <v>281</v>
      </c>
      <c r="I8" s="4">
        <v>279</v>
      </c>
      <c r="J8" s="14">
        <v>300</v>
      </c>
      <c r="K8" s="13">
        <f>300*510</f>
        <v>153000</v>
      </c>
      <c r="L8" s="4">
        <v>612</v>
      </c>
      <c r="M8" s="4">
        <v>612</v>
      </c>
    </row>
    <row r="9" spans="1:13" x14ac:dyDescent="0.25">
      <c r="A9" s="4" t="s">
        <v>10</v>
      </c>
      <c r="B9" s="13">
        <v>1000</v>
      </c>
      <c r="C9" s="13">
        <f>1000*296</f>
        <v>296000</v>
      </c>
      <c r="D9" s="4">
        <v>430</v>
      </c>
      <c r="E9" s="4">
        <v>471</v>
      </c>
      <c r="F9" s="13">
        <v>2000</v>
      </c>
      <c r="G9" s="13">
        <f>2000*222</f>
        <v>444000</v>
      </c>
      <c r="H9" s="4">
        <v>279</v>
      </c>
      <c r="I9" s="4">
        <v>301</v>
      </c>
      <c r="J9" s="14">
        <v>450</v>
      </c>
      <c r="K9" s="13">
        <f>450*510</f>
        <v>229500</v>
      </c>
      <c r="L9" s="4">
        <v>662</v>
      </c>
      <c r="M9" s="4">
        <v>702</v>
      </c>
    </row>
    <row r="10" spans="1:13" x14ac:dyDescent="0.25">
      <c r="A10" s="4" t="s">
        <v>11</v>
      </c>
      <c r="B10" s="13">
        <v>1000</v>
      </c>
      <c r="C10" s="13">
        <f>1000*510</f>
        <v>510000</v>
      </c>
      <c r="D10" s="4">
        <v>440</v>
      </c>
      <c r="E10" s="4">
        <v>440</v>
      </c>
      <c r="F10" s="13">
        <v>1500</v>
      </c>
      <c r="G10" s="13">
        <f>1500*222</f>
        <v>333000</v>
      </c>
      <c r="H10" s="4">
        <v>294</v>
      </c>
      <c r="I10" s="4">
        <v>294</v>
      </c>
      <c r="J10" s="14">
        <v>450</v>
      </c>
      <c r="K10" s="13">
        <f>450*510</f>
        <v>229500</v>
      </c>
      <c r="L10" s="4">
        <v>709</v>
      </c>
      <c r="M10" s="4">
        <v>709</v>
      </c>
    </row>
    <row r="11" spans="1:13" x14ac:dyDescent="0.25">
      <c r="A11" s="4" t="s">
        <v>12</v>
      </c>
      <c r="B11" s="13">
        <v>2000</v>
      </c>
      <c r="C11" s="13">
        <f>2000*296</f>
        <v>592000</v>
      </c>
      <c r="D11" s="4">
        <v>489</v>
      </c>
      <c r="E11" s="4">
        <v>489</v>
      </c>
      <c r="F11" s="13">
        <v>2000</v>
      </c>
      <c r="G11" s="13">
        <f>2000*222</f>
        <v>444000</v>
      </c>
      <c r="H11" s="4">
        <v>269</v>
      </c>
      <c r="I11" s="4">
        <v>282</v>
      </c>
      <c r="J11" s="14">
        <v>600</v>
      </c>
      <c r="K11" s="13">
        <f>600*510</f>
        <v>306000</v>
      </c>
      <c r="L11" s="4">
        <v>697</v>
      </c>
      <c r="M11" s="4">
        <v>697</v>
      </c>
    </row>
    <row r="12" spans="1:13" ht="15.75" thickBot="1" x14ac:dyDescent="0.3">
      <c r="A12" s="6" t="s">
        <v>13</v>
      </c>
      <c r="B12" s="15">
        <v>500</v>
      </c>
      <c r="C12" s="15">
        <f>500*296</f>
        <v>148000</v>
      </c>
      <c r="D12" s="6">
        <v>341</v>
      </c>
      <c r="E12" s="6">
        <v>350</v>
      </c>
      <c r="F12" s="15">
        <v>1000</v>
      </c>
      <c r="G12" s="15">
        <f>1000*222</f>
        <v>222000</v>
      </c>
      <c r="H12" s="6">
        <v>262</v>
      </c>
      <c r="I12" s="6">
        <v>295</v>
      </c>
      <c r="J12" s="16">
        <v>300</v>
      </c>
      <c r="K12" s="15">
        <f>300*510</f>
        <v>153000</v>
      </c>
      <c r="L12" s="6">
        <v>592</v>
      </c>
      <c r="M12" s="6">
        <v>643</v>
      </c>
    </row>
    <row r="13" spans="1:13" ht="15.75" thickBot="1" x14ac:dyDescent="0.3">
      <c r="A13" s="7" t="s">
        <v>14</v>
      </c>
      <c r="B13" s="8">
        <f>SUM(B7:B12)</f>
        <v>6000</v>
      </c>
      <c r="C13" s="8">
        <f>SUM(C7:C12)</f>
        <v>1990000</v>
      </c>
      <c r="D13" s="8"/>
      <c r="E13" s="8"/>
      <c r="F13" s="8">
        <f>SUM(F7:F12)</f>
        <v>10000</v>
      </c>
      <c r="G13" s="8">
        <f>SUM(G7:G12)</f>
        <v>2220000</v>
      </c>
      <c r="H13" s="8"/>
      <c r="I13" s="8"/>
      <c r="J13" s="9">
        <f>SUM(J7:J12)</f>
        <v>2400</v>
      </c>
      <c r="K13" s="8">
        <f>SUM(K7:K12)</f>
        <v>1224000</v>
      </c>
      <c r="L13" s="8"/>
      <c r="M13" s="10"/>
    </row>
  </sheetData>
  <mergeCells count="7">
    <mergeCell ref="B4:E4"/>
    <mergeCell ref="A4:A5"/>
    <mergeCell ref="F4:I4"/>
    <mergeCell ref="J4:M4"/>
    <mergeCell ref="B6:E6"/>
    <mergeCell ref="F6:I6"/>
    <mergeCell ref="J6:M6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L10" sqref="L10"/>
    </sheetView>
  </sheetViews>
  <sheetFormatPr defaultRowHeight="15" x14ac:dyDescent="0.25"/>
  <cols>
    <col min="1" max="1" width="23.140625" customWidth="1"/>
    <col min="2" max="2" width="13" customWidth="1"/>
    <col min="3" max="3" width="15.5703125" customWidth="1"/>
    <col min="4" max="4" width="12.42578125" customWidth="1"/>
    <col min="7" max="7" width="10.85546875" customWidth="1"/>
    <col min="8" max="8" width="12" customWidth="1"/>
  </cols>
  <sheetData>
    <row r="2" spans="1:10" ht="18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7"/>
      <c r="J2" s="17"/>
    </row>
    <row r="3" spans="1:10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31.5" customHeight="1" x14ac:dyDescent="0.25">
      <c r="A4" s="58" t="s">
        <v>0</v>
      </c>
      <c r="B4" s="60" t="s">
        <v>2</v>
      </c>
      <c r="C4" s="61"/>
      <c r="D4" s="61"/>
      <c r="E4" s="62"/>
      <c r="F4" s="60" t="s">
        <v>4</v>
      </c>
      <c r="G4" s="61"/>
      <c r="H4" s="61"/>
      <c r="I4" s="63"/>
    </row>
    <row r="5" spans="1:10" ht="75.75" thickBot="1" x14ac:dyDescent="0.3">
      <c r="A5" s="67"/>
      <c r="B5" s="26" t="s">
        <v>1</v>
      </c>
      <c r="C5" s="27" t="s">
        <v>15</v>
      </c>
      <c r="D5" s="28" t="s">
        <v>24</v>
      </c>
      <c r="E5" s="28" t="s">
        <v>25</v>
      </c>
      <c r="F5" s="26" t="s">
        <v>1</v>
      </c>
      <c r="G5" s="27" t="s">
        <v>16</v>
      </c>
      <c r="H5" s="28" t="s">
        <v>24</v>
      </c>
      <c r="I5" s="28" t="s">
        <v>25</v>
      </c>
    </row>
    <row r="6" spans="1:10" ht="45.75" thickBot="1" x14ac:dyDescent="0.3">
      <c r="A6" s="25" t="s">
        <v>26</v>
      </c>
      <c r="B6" s="68" t="s">
        <v>28</v>
      </c>
      <c r="C6" s="69"/>
      <c r="D6" s="69"/>
      <c r="E6" s="70"/>
      <c r="F6" s="68" t="s">
        <v>29</v>
      </c>
      <c r="G6" s="69"/>
      <c r="H6" s="69"/>
      <c r="I6" s="70"/>
    </row>
    <row r="7" spans="1:10" x14ac:dyDescent="0.25">
      <c r="A7" s="19" t="s">
        <v>5</v>
      </c>
      <c r="B7" s="11">
        <v>2000</v>
      </c>
      <c r="C7" s="11">
        <f>2000*227</f>
        <v>454000</v>
      </c>
      <c r="D7" s="3">
        <v>302</v>
      </c>
      <c r="E7" s="20">
        <v>341</v>
      </c>
      <c r="F7" s="12">
        <v>300</v>
      </c>
      <c r="G7" s="11">
        <f>300*510</f>
        <v>153000</v>
      </c>
      <c r="H7" s="3">
        <v>804</v>
      </c>
      <c r="I7" s="20">
        <v>817</v>
      </c>
    </row>
    <row r="8" spans="1:10" x14ac:dyDescent="0.25">
      <c r="A8" s="21" t="s">
        <v>9</v>
      </c>
      <c r="B8" s="13">
        <v>1500</v>
      </c>
      <c r="C8" s="13">
        <f>1500*227</f>
        <v>340500</v>
      </c>
      <c r="D8" s="4">
        <v>286</v>
      </c>
      <c r="E8" s="4">
        <v>312</v>
      </c>
      <c r="F8" s="14">
        <v>300</v>
      </c>
      <c r="G8" s="13">
        <f>300*510</f>
        <v>153000</v>
      </c>
      <c r="H8" s="4">
        <v>721</v>
      </c>
      <c r="I8" s="22">
        <v>721</v>
      </c>
    </row>
    <row r="9" spans="1:10" x14ac:dyDescent="0.25">
      <c r="A9" s="21" t="s">
        <v>10</v>
      </c>
      <c r="B9" s="13">
        <v>2000</v>
      </c>
      <c r="C9" s="13">
        <f>2000*227</f>
        <v>454000</v>
      </c>
      <c r="D9" s="4">
        <v>289</v>
      </c>
      <c r="E9" s="4">
        <v>306</v>
      </c>
      <c r="F9" s="14">
        <v>450</v>
      </c>
      <c r="G9" s="13">
        <f>450*510</f>
        <v>229500</v>
      </c>
      <c r="H9" s="4">
        <v>728</v>
      </c>
      <c r="I9" s="22">
        <v>728</v>
      </c>
    </row>
    <row r="10" spans="1:10" x14ac:dyDescent="0.25">
      <c r="A10" s="21" t="s">
        <v>11</v>
      </c>
      <c r="B10" s="13">
        <v>1500</v>
      </c>
      <c r="C10" s="13">
        <f>1500*227</f>
        <v>340500</v>
      </c>
      <c r="D10" s="4">
        <v>269</v>
      </c>
      <c r="E10" s="4">
        <v>305</v>
      </c>
      <c r="F10" s="14">
        <v>450</v>
      </c>
      <c r="G10" s="13">
        <f>450*510</f>
        <v>229500</v>
      </c>
      <c r="H10" s="4">
        <v>722</v>
      </c>
      <c r="I10" s="22">
        <v>804</v>
      </c>
    </row>
    <row r="11" spans="1:10" x14ac:dyDescent="0.25">
      <c r="A11" s="21" t="s">
        <v>12</v>
      </c>
      <c r="B11" s="13">
        <v>2000</v>
      </c>
      <c r="C11" s="13">
        <f>2000*227</f>
        <v>454000</v>
      </c>
      <c r="D11" s="4">
        <v>280</v>
      </c>
      <c r="E11" s="4">
        <v>292</v>
      </c>
      <c r="F11" s="14">
        <v>600</v>
      </c>
      <c r="G11" s="13">
        <f>600*510</f>
        <v>306000</v>
      </c>
      <c r="H11" s="4">
        <v>738</v>
      </c>
      <c r="I11" s="22">
        <v>850</v>
      </c>
    </row>
    <row r="12" spans="1:10" ht="15.75" thickBot="1" x14ac:dyDescent="0.3">
      <c r="A12" s="23" t="s">
        <v>13</v>
      </c>
      <c r="B12" s="15">
        <v>1000</v>
      </c>
      <c r="C12" s="15">
        <f>1000*227</f>
        <v>227000</v>
      </c>
      <c r="D12" s="6">
        <v>255</v>
      </c>
      <c r="E12" s="6">
        <v>312</v>
      </c>
      <c r="F12" s="16">
        <v>300</v>
      </c>
      <c r="G12" s="15">
        <f>300*510</f>
        <v>153000</v>
      </c>
      <c r="H12" s="6">
        <v>715</v>
      </c>
      <c r="I12" s="24">
        <v>763</v>
      </c>
    </row>
    <row r="13" spans="1:10" ht="15.75" thickBot="1" x14ac:dyDescent="0.3">
      <c r="A13" s="7" t="s">
        <v>14</v>
      </c>
      <c r="B13" s="8">
        <f>SUM(B7:B12)</f>
        <v>10000</v>
      </c>
      <c r="C13" s="8">
        <f>SUM(C7:C12)</f>
        <v>2270000</v>
      </c>
      <c r="D13" s="8"/>
      <c r="E13" s="8"/>
      <c r="F13" s="9">
        <f>SUM(F7:F12)</f>
        <v>2400</v>
      </c>
      <c r="G13" s="8">
        <f>SUM(G7:G12)</f>
        <v>1224000</v>
      </c>
      <c r="H13" s="8"/>
      <c r="I13" s="10"/>
    </row>
  </sheetData>
  <mergeCells count="5">
    <mergeCell ref="A4:A5"/>
    <mergeCell ref="B4:E4"/>
    <mergeCell ref="F4:I4"/>
    <mergeCell ref="B6:E6"/>
    <mergeCell ref="F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E25" sqref="E25"/>
    </sheetView>
  </sheetViews>
  <sheetFormatPr defaultRowHeight="15" x14ac:dyDescent="0.25"/>
  <cols>
    <col min="1" max="2" width="23.140625" customWidth="1"/>
    <col min="3" max="3" width="13" customWidth="1"/>
    <col min="4" max="4" width="21.42578125" customWidth="1"/>
    <col min="5" max="5" width="23.140625" customWidth="1"/>
    <col min="6" max="6" width="26.5703125" customWidth="1"/>
  </cols>
  <sheetData>
    <row r="2" spans="1:7" ht="81.75" customHeight="1" x14ac:dyDescent="0.25">
      <c r="A2" s="18" t="s">
        <v>35</v>
      </c>
      <c r="B2" s="18"/>
      <c r="C2" s="18"/>
      <c r="D2" s="18"/>
      <c r="E2" s="18"/>
      <c r="F2" s="18"/>
      <c r="G2" s="17"/>
    </row>
    <row r="3" spans="1:7" ht="15.75" customHeight="1" thickBot="1" x14ac:dyDescent="0.3">
      <c r="A3" s="17"/>
      <c r="B3" s="17"/>
      <c r="C3" s="17"/>
      <c r="D3" s="17"/>
      <c r="E3" s="17"/>
      <c r="F3" s="17"/>
      <c r="G3" s="17"/>
    </row>
    <row r="4" spans="1:7" ht="31.5" customHeight="1" thickBot="1" x14ac:dyDescent="0.3">
      <c r="A4" s="58" t="s">
        <v>0</v>
      </c>
      <c r="B4" s="73" t="s">
        <v>39</v>
      </c>
      <c r="C4" s="60" t="s">
        <v>30</v>
      </c>
      <c r="D4" s="61"/>
      <c r="E4" s="71" t="s">
        <v>33</v>
      </c>
      <c r="F4" s="72"/>
    </row>
    <row r="5" spans="1:7" ht="60.75" customHeight="1" thickBot="1" x14ac:dyDescent="0.3">
      <c r="A5" s="67"/>
      <c r="B5" s="74"/>
      <c r="C5" s="26" t="s">
        <v>32</v>
      </c>
      <c r="D5" s="46" t="s">
        <v>40</v>
      </c>
      <c r="E5" s="26" t="s">
        <v>32</v>
      </c>
      <c r="F5" s="48" t="s">
        <v>41</v>
      </c>
    </row>
    <row r="6" spans="1:7" ht="45.75" thickBot="1" x14ac:dyDescent="0.3">
      <c r="A6" s="29" t="s">
        <v>36</v>
      </c>
      <c r="B6" s="34"/>
      <c r="C6" s="68" t="s">
        <v>42</v>
      </c>
      <c r="D6" s="69"/>
      <c r="E6" s="68" t="s">
        <v>43</v>
      </c>
      <c r="F6" s="70"/>
    </row>
    <row r="7" spans="1:7" x14ac:dyDescent="0.25">
      <c r="A7" s="30" t="s">
        <v>5</v>
      </c>
      <c r="B7" s="35">
        <v>78565</v>
      </c>
      <c r="C7" s="32">
        <v>10000</v>
      </c>
      <c r="D7" s="12">
        <v>5000</v>
      </c>
      <c r="E7" s="49">
        <v>5000</v>
      </c>
      <c r="F7" s="50">
        <v>1000</v>
      </c>
    </row>
    <row r="8" spans="1:7" x14ac:dyDescent="0.25">
      <c r="A8" s="31" t="s">
        <v>9</v>
      </c>
      <c r="B8" s="36">
        <v>55867</v>
      </c>
      <c r="C8" s="33">
        <v>3500</v>
      </c>
      <c r="D8" s="14">
        <v>3000</v>
      </c>
      <c r="E8" s="51">
        <v>0</v>
      </c>
      <c r="F8" s="51">
        <v>0</v>
      </c>
    </row>
    <row r="9" spans="1:7" x14ac:dyDescent="0.25">
      <c r="A9" s="31" t="s">
        <v>10</v>
      </c>
      <c r="B9" s="36">
        <v>183948</v>
      </c>
      <c r="C9" s="33">
        <v>30000</v>
      </c>
      <c r="D9" s="14">
        <v>15000</v>
      </c>
      <c r="E9" s="51">
        <v>0</v>
      </c>
      <c r="F9" s="51">
        <v>0</v>
      </c>
    </row>
    <row r="10" spans="1:7" x14ac:dyDescent="0.25">
      <c r="A10" s="31" t="s">
        <v>11</v>
      </c>
      <c r="B10" s="36">
        <v>69552</v>
      </c>
      <c r="C10" s="33">
        <v>15000</v>
      </c>
      <c r="D10" s="14">
        <v>5000</v>
      </c>
      <c r="E10" s="51">
        <v>5000</v>
      </c>
      <c r="F10" s="52">
        <v>1000</v>
      </c>
    </row>
    <row r="11" spans="1:7" x14ac:dyDescent="0.25">
      <c r="A11" s="31" t="s">
        <v>12</v>
      </c>
      <c r="B11" s="36">
        <v>91708</v>
      </c>
      <c r="C11" s="33">
        <v>10000</v>
      </c>
      <c r="D11" s="14">
        <v>5000</v>
      </c>
      <c r="E11" s="51">
        <v>5000</v>
      </c>
      <c r="F11" s="52">
        <v>1000</v>
      </c>
    </row>
    <row r="12" spans="1:7" x14ac:dyDescent="0.25">
      <c r="A12" s="31" t="s">
        <v>13</v>
      </c>
      <c r="B12" s="36">
        <v>58017</v>
      </c>
      <c r="C12" s="33">
        <v>15000</v>
      </c>
      <c r="D12" s="14">
        <v>3000</v>
      </c>
      <c r="E12" s="51">
        <v>0</v>
      </c>
      <c r="F12" s="51">
        <v>0</v>
      </c>
    </row>
    <row r="13" spans="1:7" x14ac:dyDescent="0.25">
      <c r="A13" s="31" t="s">
        <v>31</v>
      </c>
      <c r="B13" s="36">
        <v>51526</v>
      </c>
      <c r="C13" s="33">
        <v>26000</v>
      </c>
      <c r="D13" s="14">
        <v>5000</v>
      </c>
      <c r="E13" s="51">
        <v>0</v>
      </c>
      <c r="F13" s="51">
        <v>0</v>
      </c>
    </row>
    <row r="14" spans="1:7" x14ac:dyDescent="0.25">
      <c r="A14" s="41" t="s">
        <v>37</v>
      </c>
      <c r="B14" s="42">
        <v>16881</v>
      </c>
      <c r="C14" s="43">
        <v>3000</v>
      </c>
      <c r="D14" s="47">
        <v>2000</v>
      </c>
      <c r="E14" s="51">
        <v>0</v>
      </c>
      <c r="F14" s="51">
        <v>0</v>
      </c>
    </row>
    <row r="15" spans="1:7" x14ac:dyDescent="0.25">
      <c r="A15" s="40" t="s">
        <v>38</v>
      </c>
      <c r="B15" s="38">
        <v>40843</v>
      </c>
      <c r="C15" s="39">
        <v>40000</v>
      </c>
      <c r="D15" s="16">
        <v>4000</v>
      </c>
      <c r="E15" s="53">
        <v>2000</v>
      </c>
      <c r="F15" s="54">
        <v>500</v>
      </c>
    </row>
    <row r="16" spans="1:7" ht="15.75" thickBot="1" x14ac:dyDescent="0.3">
      <c r="A16" s="6" t="s">
        <v>34</v>
      </c>
      <c r="B16" s="44">
        <v>34768</v>
      </c>
      <c r="C16" s="15">
        <v>20000</v>
      </c>
      <c r="D16" s="16">
        <v>3000</v>
      </c>
      <c r="E16" s="53">
        <v>5000</v>
      </c>
      <c r="F16" s="54">
        <v>1000</v>
      </c>
    </row>
    <row r="17" spans="1:6" ht="15.75" thickBot="1" x14ac:dyDescent="0.3">
      <c r="A17" s="45" t="s">
        <v>14</v>
      </c>
      <c r="B17" s="45"/>
      <c r="C17" s="7">
        <f>SUM(C7:C16)</f>
        <v>172500</v>
      </c>
      <c r="D17" s="9">
        <f>SUM(D7:D16)</f>
        <v>50000</v>
      </c>
      <c r="E17" s="7">
        <f>SUM(E7:E16)</f>
        <v>22000</v>
      </c>
      <c r="F17" s="10">
        <f>SUM(F7:F16)</f>
        <v>4500</v>
      </c>
    </row>
    <row r="19" spans="1:6" x14ac:dyDescent="0.25">
      <c r="A19" s="37"/>
    </row>
    <row r="20" spans="1:6" x14ac:dyDescent="0.25">
      <c r="A20" s="37" t="s">
        <v>44</v>
      </c>
    </row>
    <row r="21" spans="1:6" x14ac:dyDescent="0.25">
      <c r="A21" s="37" t="s">
        <v>45</v>
      </c>
    </row>
  </sheetData>
  <mergeCells count="6">
    <mergeCell ref="A4:A5"/>
    <mergeCell ref="C4:D4"/>
    <mergeCell ref="E4:F4"/>
    <mergeCell ref="C6:D6"/>
    <mergeCell ref="E6:F6"/>
    <mergeCell ref="B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16.03.2021г</vt:lpstr>
      <vt:lpstr>11.06.2021г</vt:lpstr>
      <vt:lpstr>22.04.2022г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Жадрина Ляйля Кабнасовна</dc:creator>
  <cp:lastModifiedBy>Тураров Каркен Кабденович</cp:lastModifiedBy>
  <cp:lastPrinted>2022-04-07T11:18:37Z</cp:lastPrinted>
  <dcterms:created xsi:type="dcterms:W3CDTF">2021-08-13T08:29:46Z</dcterms:created>
  <dcterms:modified xsi:type="dcterms:W3CDTF">2022-04-22T10:22:34Z</dcterms:modified>
</cp:coreProperties>
</file>